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5\2025. évi testületi ülések\2025.02.25\Költségvetés\"/>
    </mc:Choice>
  </mc:AlternateContent>
  <xr:revisionPtr revIDLastSave="0" documentId="13_ncr:1_{651CC84C-89BC-4117-BA30-A149951F6318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Előterjesztés 1. melléklete" sheetId="1" r:id="rId1"/>
    <sheet name="Előterjesztés 2. számú mellékle" sheetId="2" r:id="rId2"/>
  </sheets>
  <definedNames>
    <definedName name="_xlnm.Print_Area" localSheetId="0">'Előterjesztés 1. melléklete'!$A$1:$J$37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1" l="1"/>
  <c r="I16" i="1"/>
  <c r="H16" i="1"/>
  <c r="G15" i="1"/>
  <c r="I33" i="1"/>
  <c r="I31" i="1"/>
  <c r="I27" i="1"/>
  <c r="I22" i="1"/>
  <c r="I34" i="1" l="1"/>
  <c r="J35" i="1"/>
  <c r="F16" i="2"/>
  <c r="F24" i="2" s="1"/>
  <c r="E16" i="2"/>
  <c r="E24" i="2" s="1"/>
  <c r="D16" i="2"/>
  <c r="D24" i="2" s="1"/>
  <c r="C16" i="2"/>
  <c r="C24" i="2" s="1"/>
  <c r="F13" i="2"/>
  <c r="F26" i="2" s="1"/>
  <c r="E13" i="2"/>
  <c r="E26" i="2" s="1"/>
  <c r="D13" i="2"/>
  <c r="D26" i="2" s="1"/>
  <c r="C13" i="2"/>
  <c r="C26" i="2" s="1"/>
  <c r="G32" i="1"/>
  <c r="G33" i="1" s="1"/>
  <c r="H30" i="1"/>
  <c r="J30" i="1" s="1"/>
  <c r="G30" i="1"/>
  <c r="H29" i="1"/>
  <c r="J29" i="1" s="1"/>
  <c r="G29" i="1"/>
  <c r="H28" i="1"/>
  <c r="J28" i="1" s="1"/>
  <c r="G28" i="1"/>
  <c r="G31" i="1" s="1"/>
  <c r="H26" i="1"/>
  <c r="J26" i="1" s="1"/>
  <c r="G26" i="1"/>
  <c r="H23" i="1"/>
  <c r="J23" i="1" s="1"/>
  <c r="G23" i="1"/>
  <c r="H21" i="1"/>
  <c r="J21" i="1" s="1"/>
  <c r="G21" i="1"/>
  <c r="H20" i="1"/>
  <c r="J20" i="1" s="1"/>
  <c r="H19" i="1"/>
  <c r="J19" i="1" s="1"/>
  <c r="G19" i="1"/>
  <c r="H18" i="1"/>
  <c r="J18" i="1" s="1"/>
  <c r="G18" i="1"/>
  <c r="G22" i="1" s="1"/>
  <c r="H17" i="1"/>
  <c r="J17" i="1" s="1"/>
  <c r="H15" i="1"/>
  <c r="J15" i="1" s="1"/>
  <c r="H14" i="1"/>
  <c r="J14" i="1" s="1"/>
  <c r="G14" i="1"/>
  <c r="H13" i="1"/>
  <c r="J13" i="1" s="1"/>
  <c r="G13" i="1"/>
  <c r="H12" i="1"/>
  <c r="J12" i="1" s="1"/>
  <c r="G12" i="1"/>
  <c r="H11" i="1"/>
  <c r="J11" i="1" s="1"/>
  <c r="G11" i="1"/>
  <c r="H10" i="1"/>
  <c r="J10" i="1" s="1"/>
  <c r="H9" i="1"/>
  <c r="J9" i="1" s="1"/>
  <c r="G9" i="1"/>
  <c r="H8" i="1"/>
  <c r="J8" i="1" s="1"/>
  <c r="G8" i="1"/>
  <c r="G16" i="1" s="1"/>
  <c r="J7" i="1"/>
  <c r="J33" i="1" l="1"/>
  <c r="I36" i="1"/>
  <c r="J16" i="1"/>
  <c r="J32" i="1"/>
  <c r="H31" i="1"/>
  <c r="J31" i="1" s="1"/>
  <c r="C25" i="2"/>
  <c r="D25" i="2"/>
  <c r="E25" i="2"/>
  <c r="F25" i="2"/>
  <c r="H22" i="1"/>
  <c r="J22" i="1" s="1"/>
  <c r="G24" i="1"/>
  <c r="G27" i="1" s="1"/>
  <c r="G34" i="1" s="1"/>
  <c r="G36" i="1" s="1"/>
  <c r="G25" i="1"/>
  <c r="H24" i="1"/>
  <c r="J24" i="1" s="1"/>
  <c r="H25" i="1"/>
  <c r="J25" i="1" s="1"/>
  <c r="H27" i="1" l="1"/>
  <c r="H34" i="1" l="1"/>
  <c r="H36" i="1" s="1"/>
  <c r="J36" i="1" s="1"/>
  <c r="J27" i="1"/>
  <c r="J37" i="1" s="1"/>
  <c r="J34" i="1" l="1"/>
</calcChain>
</file>

<file path=xl/sharedStrings.xml><?xml version="1.0" encoding="utf-8"?>
<sst xmlns="http://schemas.openxmlformats.org/spreadsheetml/2006/main" count="113" uniqueCount="102">
  <si>
    <t>TÁMOGATÁSOK</t>
  </si>
  <si>
    <t>Különbözet</t>
  </si>
  <si>
    <t>Jogcím száma</t>
  </si>
  <si>
    <t>Megnevezés</t>
  </si>
  <si>
    <t>Támogatás fajlagos összege</t>
  </si>
  <si>
    <t>Mennyiségi egység</t>
  </si>
  <si>
    <t>Mutató</t>
  </si>
  <si>
    <t>Támogatás összege</t>
  </si>
  <si>
    <t>Előirányzatban szerepel</t>
  </si>
  <si>
    <t>2. melléklet</t>
  </si>
  <si>
    <t>1.1.1.1.</t>
  </si>
  <si>
    <t>Önkormányzati hivatal működésének támogatása - elismert hivatali létszám alapján az önkormányzatra jutó lakosságarányos támogatás kiegészítéssel növelt összege</t>
  </si>
  <si>
    <t>fő</t>
  </si>
  <si>
    <t>1.1.1.2.</t>
  </si>
  <si>
    <t>Településüzemeltetés-Zöldterület gazdálkodás támogatása</t>
  </si>
  <si>
    <t>hektár</t>
  </si>
  <si>
    <t>1.1.1.3.1.</t>
  </si>
  <si>
    <t>Településüzemeltetés- Közvilágítás fenntartásának támogatása</t>
  </si>
  <si>
    <t>1.1.1.3.2</t>
  </si>
  <si>
    <t>Településüzemeltetés- Közvilágítás üzemeltetési támogatása</t>
  </si>
  <si>
    <t>1.1.1.4.</t>
  </si>
  <si>
    <t>Településüzemeltetés-Köztemető támogatása</t>
  </si>
  <si>
    <t>1.1.1.5.</t>
  </si>
  <si>
    <t>Településüzemeltetés-Közutak támogatása</t>
  </si>
  <si>
    <t>1.1.1.6.</t>
  </si>
  <si>
    <t>Egyéb önkormányzati feladatok támogatása</t>
  </si>
  <si>
    <t>1.1.1.7.</t>
  </si>
  <si>
    <t>1.1.4.</t>
  </si>
  <si>
    <t>Polgármesteri illetményhez és költségtérítéshez nyújtott támogatás</t>
  </si>
  <si>
    <t xml:space="preserve"> A települési önkormányzatok működésének általásnos támogatása</t>
  </si>
  <si>
    <t>1.2.1.1.</t>
  </si>
  <si>
    <t>Óvoda működtetési támogatás- óvoda napi nyitvatartási ideje eléri a nyolc órát</t>
  </si>
  <si>
    <t>1.2.1.3.</t>
  </si>
  <si>
    <t>Óvoda működtetési támogatás- üzemeltetési támogatás</t>
  </si>
  <si>
    <t>1.2.2.1.</t>
  </si>
  <si>
    <t xml:space="preserve">Pedagógusok átlagbéralapú támogatása </t>
  </si>
  <si>
    <t>Fő</t>
  </si>
  <si>
    <t>1.2.3.1.1.1.1.</t>
  </si>
  <si>
    <t>Pedagógus II. kat. sorolt óvodaped. Kieg.támogatása</t>
  </si>
  <si>
    <t>1.2.5.1.1.</t>
  </si>
  <si>
    <t>Pedagógus szakképzettséggel nem rendelkező segítők átlagbéralapú támogatása</t>
  </si>
  <si>
    <t>KÖZNEVELÉSI FELADATOK ÖSSZESEN</t>
  </si>
  <si>
    <t>1.3.1.</t>
  </si>
  <si>
    <t>A települési önkormányzatok szociális és gyermekjóléti feladatainak egyéb támogatása</t>
  </si>
  <si>
    <t>1.3.2.3.1.</t>
  </si>
  <si>
    <t>Szociális étkeztetés támogatása</t>
  </si>
  <si>
    <t>Ft/fő</t>
  </si>
  <si>
    <t>1.3.2.4.2.</t>
  </si>
  <si>
    <t>Házi segítségnyújtás támogatása-személyi gondozás</t>
  </si>
  <si>
    <t>1.3.2.5.</t>
  </si>
  <si>
    <t>Falugondnoki vagy tanyagondnoki szolgáltatás</t>
  </si>
  <si>
    <t>12 hó</t>
  </si>
  <si>
    <t>SZOCIÁLIS ÉS GYERMEKJÓLÉTI FELADATOK ÖSSZ.</t>
  </si>
  <si>
    <t>1.4.1.1.</t>
  </si>
  <si>
    <t>Intézményi gyermekétkeztetés - bértámogatás</t>
  </si>
  <si>
    <t>1.4.1.2.</t>
  </si>
  <si>
    <t>Intézményi gyermekétkeztetés - üzemeltetési támogatás</t>
  </si>
  <si>
    <t>1.4.2.</t>
  </si>
  <si>
    <t>Szünedei étkeztetés támogatása</t>
  </si>
  <si>
    <t>adag</t>
  </si>
  <si>
    <t>GYERMEK ÉTKEZTETÉS TÁMOGATÁSA</t>
  </si>
  <si>
    <t>1.5.2</t>
  </si>
  <si>
    <t>Könyvtári, közművelődési és múzeumi feladatok támogatása, Települési önkormányzatok nyilvános könyvtári és közművelődési feladainak támogatása</t>
  </si>
  <si>
    <t>KULTURÁLIS FELADATOK TÁMOGATÁSA</t>
  </si>
  <si>
    <t>Mindösszesen:</t>
  </si>
  <si>
    <t>Ez havonta kerül levonásra a nettó finanszírozás keretében.</t>
  </si>
  <si>
    <t>Előterjesztés 2. számú melléklete</t>
  </si>
  <si>
    <t xml:space="preserve">Hortobágy Községi Önkormányzat </t>
  </si>
  <si>
    <t>saját bevételeinek részletezése az adósságot keletkeztető ügyletből származó</t>
  </si>
  <si>
    <t xml:space="preserve"> tárgyévi fizetési kötelezettség megállapításához</t>
  </si>
  <si>
    <t>adatok Ft-ban</t>
  </si>
  <si>
    <t>BEVÉTELI JOGCÍMEK</t>
  </si>
  <si>
    <t>2025.</t>
  </si>
  <si>
    <t>2026.</t>
  </si>
  <si>
    <t>2027.</t>
  </si>
  <si>
    <t>Helyi adóból származó bevétel</t>
  </si>
  <si>
    <t>Önkormányzati vagyon és az önkormányzatot megillető vagyoni értékű jog értékesítéséből és hasznosításából származó bevétel</t>
  </si>
  <si>
    <t>Osztalék, koncessziós díj, hozambevétel</t>
  </si>
  <si>
    <t>Tárgyi eszköz és immateriális jószág, részvény, részesedés, vállalat értékesítéséből vagy privatizációból származó bevétel</t>
  </si>
  <si>
    <t>Bírság, pótlék, díjbevétel</t>
  </si>
  <si>
    <t>Kezességvállalással kapcsolatos megtérülés</t>
  </si>
  <si>
    <t>SAJÁT BEVÉTELEK ÖSSZESEN</t>
  </si>
  <si>
    <t>ADÓSSÁGOT KELETKEZTETŐ ÜGYLETEK</t>
  </si>
  <si>
    <t>Hitel felvétele</t>
  </si>
  <si>
    <t>A.</t>
  </si>
  <si>
    <t>2012. december 31-i működési és fejlesztési célú hitel</t>
  </si>
  <si>
    <t>Hitelviszonyt megtestesítő értékpapír forgalomba hozatala</t>
  </si>
  <si>
    <t>Váltó kibocsátása</t>
  </si>
  <si>
    <t>Pénzügyi lízing</t>
  </si>
  <si>
    <t>Visszavásárlási kötelezettsége</t>
  </si>
  <si>
    <t>Szerződésben kapott, legalább 365 nap időtartamú halasztott fizetés</t>
  </si>
  <si>
    <t>Kezességvállalás (Hortobágyi-Délibáb Nonprofit Kft.)</t>
  </si>
  <si>
    <t>Összes kötelezettség</t>
  </si>
  <si>
    <t>Adósságot keletkeztető ügyletek és saját bevétel aránya</t>
  </si>
  <si>
    <t>SAJÁT BEVÉTELEK 50%-a</t>
  </si>
  <si>
    <t xml:space="preserve"> 2025. évi költségvetés</t>
  </si>
  <si>
    <t>2025. évi Önkormányzati támogatások</t>
  </si>
  <si>
    <t>2024. évi előirányzat</t>
  </si>
  <si>
    <t>Lakott külterülettel kapcsolatos feladatok támogatása</t>
  </si>
  <si>
    <t>Önkormányzati szolidaritási hozzájárulás 2025. év</t>
  </si>
  <si>
    <t>Önkormányzat 2025. évi támogatása</t>
  </si>
  <si>
    <t>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</si>
</sst>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#,##0.000"/>
  </numFmts>
  <fonts count="12" x14ac:knownFonts="1"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sz val="12"/>
      <name val="Arial"/>
      <family val="2"/>
      <charset val="238"/>
    </font>
    <font>
      <b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2" borderId="0" xfId="0" applyFont="1" applyFill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49" fontId="1" fillId="0" borderId="2" xfId="0" applyNumberFormat="1" applyFont="1" applyBorder="1"/>
    <xf numFmtId="0" fontId="2" fillId="0" borderId="3" xfId="0" applyFont="1" applyBorder="1" applyAlignment="1">
      <alignment wrapText="1"/>
    </xf>
    <xf numFmtId="3" fontId="4" fillId="0" borderId="3" xfId="0" applyNumberFormat="1" applyFont="1" applyBorder="1"/>
    <xf numFmtId="164" fontId="4" fillId="0" borderId="3" xfId="0" applyNumberFormat="1" applyFont="1" applyBorder="1"/>
    <xf numFmtId="3" fontId="4" fillId="2" borderId="3" xfId="0" applyNumberFormat="1" applyFont="1" applyFill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165" fontId="4" fillId="0" borderId="3" xfId="0" applyNumberFormat="1" applyFont="1" applyBorder="1"/>
    <xf numFmtId="3" fontId="1" fillId="0" borderId="4" xfId="0" applyNumberFormat="1" applyFont="1" applyBorder="1"/>
    <xf numFmtId="0" fontId="4" fillId="0" borderId="3" xfId="0" applyFont="1" applyBorder="1"/>
    <xf numFmtId="166" fontId="4" fillId="0" borderId="3" xfId="0" applyNumberFormat="1" applyFont="1" applyBorder="1"/>
    <xf numFmtId="0" fontId="2" fillId="0" borderId="3" xfId="0" applyFont="1" applyBorder="1"/>
    <xf numFmtId="0" fontId="2" fillId="3" borderId="3" xfId="0" applyFont="1" applyFill="1" applyBorder="1" applyAlignment="1">
      <alignment wrapText="1"/>
    </xf>
    <xf numFmtId="3" fontId="4" fillId="3" borderId="3" xfId="0" applyNumberFormat="1" applyFont="1" applyFill="1" applyBorder="1"/>
    <xf numFmtId="3" fontId="4" fillId="3" borderId="3" xfId="0" applyNumberFormat="1" applyFont="1" applyFill="1" applyBorder="1" applyAlignment="1">
      <alignment horizontal="right"/>
    </xf>
    <xf numFmtId="3" fontId="2" fillId="3" borderId="3" xfId="0" applyNumberFormat="1" applyFont="1" applyFill="1" applyBorder="1"/>
    <xf numFmtId="3" fontId="3" fillId="0" borderId="0" xfId="0" applyNumberFormat="1" applyFont="1"/>
    <xf numFmtId="49" fontId="1" fillId="2" borderId="2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/>
    <xf numFmtId="0" fontId="4" fillId="2" borderId="3" xfId="0" applyFont="1" applyFill="1" applyBorder="1"/>
    <xf numFmtId="164" fontId="4" fillId="2" borderId="3" xfId="0" applyNumberFormat="1" applyFont="1" applyFill="1" applyBorder="1"/>
    <xf numFmtId="0" fontId="2" fillId="3" borderId="3" xfId="0" applyFont="1" applyFill="1" applyBorder="1"/>
    <xf numFmtId="4" fontId="4" fillId="0" borderId="3" xfId="0" applyNumberFormat="1" applyFont="1" applyBorder="1"/>
    <xf numFmtId="0" fontId="4" fillId="2" borderId="3" xfId="0" applyFont="1" applyFill="1" applyBorder="1" applyAlignment="1">
      <alignment wrapText="1"/>
    </xf>
    <xf numFmtId="3" fontId="2" fillId="3" borderId="3" xfId="0" applyNumberFormat="1" applyFont="1" applyFill="1" applyBorder="1" applyAlignment="1">
      <alignment vertical="center"/>
    </xf>
    <xf numFmtId="49" fontId="1" fillId="0" borderId="5" xfId="0" applyNumberFormat="1" applyFont="1" applyBorder="1"/>
    <xf numFmtId="0" fontId="2" fillId="3" borderId="6" xfId="0" applyFont="1" applyFill="1" applyBorder="1"/>
    <xf numFmtId="3" fontId="2" fillId="3" borderId="6" xfId="0" applyNumberFormat="1" applyFont="1" applyFill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8" xfId="0" applyFont="1" applyBorder="1"/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3" fontId="8" fillId="0" borderId="11" xfId="0" applyNumberFormat="1" applyFont="1" applyBorder="1"/>
    <xf numFmtId="3" fontId="10" fillId="0" borderId="0" xfId="0" applyNumberFormat="1" applyFont="1"/>
    <xf numFmtId="0" fontId="8" fillId="0" borderId="3" xfId="0" applyFont="1" applyBorder="1" applyAlignment="1">
      <alignment wrapText="1"/>
    </xf>
    <xf numFmtId="3" fontId="8" fillId="0" borderId="4" xfId="0" applyNumberFormat="1" applyFont="1" applyBorder="1"/>
    <xf numFmtId="0" fontId="8" fillId="3" borderId="12" xfId="0" applyFont="1" applyFill="1" applyBorder="1"/>
    <xf numFmtId="0" fontId="9" fillId="3" borderId="13" xfId="0" applyFont="1" applyFill="1" applyBorder="1"/>
    <xf numFmtId="3" fontId="9" fillId="3" borderId="14" xfId="0" applyNumberFormat="1" applyFont="1" applyFill="1" applyBorder="1"/>
    <xf numFmtId="3" fontId="9" fillId="3" borderId="15" xfId="0" applyNumberFormat="1" applyFont="1" applyFill="1" applyBorder="1"/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8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3" fontId="8" fillId="0" borderId="11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2" xfId="0" applyFont="1" applyBorder="1"/>
    <xf numFmtId="0" fontId="11" fillId="0" borderId="3" xfId="0" applyFont="1" applyBorder="1" applyAlignment="1">
      <alignment wrapText="1"/>
    </xf>
    <xf numFmtId="3" fontId="8" fillId="0" borderId="0" xfId="0" applyNumberFormat="1" applyFont="1"/>
    <xf numFmtId="3" fontId="9" fillId="0" borderId="11" xfId="0" applyNumberFormat="1" applyFont="1" applyBorder="1"/>
    <xf numFmtId="3" fontId="9" fillId="0" borderId="4" xfId="0" applyNumberFormat="1" applyFont="1" applyBorder="1"/>
    <xf numFmtId="0" fontId="0" fillId="0" borderId="12" xfId="0" applyBorder="1"/>
    <xf numFmtId="0" fontId="7" fillId="0" borderId="13" xfId="0" applyFont="1" applyBorder="1"/>
    <xf numFmtId="10" fontId="7" fillId="0" borderId="13" xfId="0" applyNumberFormat="1" applyFont="1" applyBorder="1"/>
    <xf numFmtId="0" fontId="1" fillId="0" borderId="17" xfId="0" applyFont="1" applyBorder="1"/>
    <xf numFmtId="3" fontId="1" fillId="0" borderId="17" xfId="0" applyNumberFormat="1" applyFont="1" applyBorder="1"/>
    <xf numFmtId="3" fontId="2" fillId="3" borderId="17" xfId="0" applyNumberFormat="1" applyFont="1" applyFill="1" applyBorder="1"/>
    <xf numFmtId="3" fontId="1" fillId="2" borderId="17" xfId="0" applyNumberFormat="1" applyFont="1" applyFill="1" applyBorder="1"/>
    <xf numFmtId="3" fontId="2" fillId="3" borderId="18" xfId="0" applyNumberFormat="1" applyFont="1" applyFill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2" fillId="3" borderId="5" xfId="0" applyNumberFormat="1" applyFont="1" applyFill="1" applyBorder="1"/>
    <xf numFmtId="3" fontId="3" fillId="4" borderId="4" xfId="0" applyNumberFormat="1" applyFont="1" applyFill="1" applyBorder="1"/>
    <xf numFmtId="3" fontId="3" fillId="4" borderId="7" xfId="0" applyNumberFormat="1" applyFont="1" applyFill="1" applyBorder="1"/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view="pageBreakPreview" topLeftCell="A16" zoomScaleNormal="100" zoomScaleSheetLayoutView="100" workbookViewId="0">
      <selection activeCell="H15" sqref="H15"/>
    </sheetView>
  </sheetViews>
  <sheetFormatPr defaultColWidth="9.140625" defaultRowHeight="15.75" x14ac:dyDescent="0.25"/>
  <cols>
    <col min="1" max="1" width="13.5703125" style="1" customWidth="1"/>
    <col min="2" max="2" width="78.7109375" style="2" customWidth="1"/>
    <col min="3" max="3" width="17.5703125" style="2" customWidth="1"/>
    <col min="4" max="4" width="13.85546875" style="2" customWidth="1"/>
    <col min="5" max="5" width="14" style="2" customWidth="1"/>
    <col min="6" max="6" width="21" style="2" customWidth="1"/>
    <col min="7" max="7" width="21.28515625" style="3" hidden="1" customWidth="1"/>
    <col min="8" max="8" width="19.7109375" style="2" customWidth="1"/>
    <col min="9" max="9" width="21.28515625" style="4" customWidth="1"/>
    <col min="10" max="10" width="12.7109375" style="4" customWidth="1"/>
    <col min="11" max="252" width="9.140625" style="2"/>
    <col min="253" max="253" width="78.7109375" style="2" customWidth="1"/>
    <col min="254" max="254" width="20.7109375" style="2" customWidth="1"/>
    <col min="255" max="255" width="16.28515625" style="2" customWidth="1"/>
    <col min="256" max="256" width="17" style="2" customWidth="1"/>
    <col min="257" max="257" width="27.85546875" style="2" customWidth="1"/>
    <col min="258" max="259" width="21.28515625" style="2" customWidth="1"/>
    <col min="260" max="260" width="13.140625" style="2" customWidth="1"/>
    <col min="261" max="508" width="9.140625" style="2"/>
    <col min="509" max="509" width="78.7109375" style="2" customWidth="1"/>
    <col min="510" max="510" width="20.7109375" style="2" customWidth="1"/>
    <col min="511" max="511" width="16.28515625" style="2" customWidth="1"/>
    <col min="512" max="512" width="17" style="2" customWidth="1"/>
    <col min="513" max="513" width="27.85546875" style="2" customWidth="1"/>
    <col min="514" max="515" width="21.28515625" style="2" customWidth="1"/>
    <col min="516" max="516" width="13.140625" style="2" customWidth="1"/>
    <col min="517" max="764" width="9.140625" style="2"/>
    <col min="765" max="765" width="78.7109375" style="2" customWidth="1"/>
    <col min="766" max="766" width="20.7109375" style="2" customWidth="1"/>
    <col min="767" max="767" width="16.28515625" style="2" customWidth="1"/>
    <col min="768" max="768" width="17" style="2" customWidth="1"/>
    <col min="769" max="769" width="27.85546875" style="2" customWidth="1"/>
    <col min="770" max="771" width="21.28515625" style="2" customWidth="1"/>
    <col min="772" max="772" width="13.140625" style="2" customWidth="1"/>
    <col min="773" max="1020" width="9.140625" style="2"/>
    <col min="1021" max="1021" width="78.7109375" style="2" customWidth="1"/>
    <col min="1022" max="1022" width="20.7109375" style="2" customWidth="1"/>
    <col min="1023" max="1023" width="16.28515625" style="2" customWidth="1"/>
    <col min="1024" max="1024" width="17" style="2" customWidth="1"/>
  </cols>
  <sheetData>
    <row r="1" spans="1:10" x14ac:dyDescent="0.25">
      <c r="B1" s="91" t="s">
        <v>95</v>
      </c>
      <c r="C1" s="91"/>
      <c r="D1" s="91"/>
      <c r="E1" s="91"/>
      <c r="F1" s="91"/>
      <c r="G1" s="91"/>
    </row>
    <row r="2" spans="1:10" x14ac:dyDescent="0.25">
      <c r="B2" s="91" t="s">
        <v>0</v>
      </c>
      <c r="C2" s="91"/>
      <c r="D2" s="91"/>
      <c r="E2" s="91"/>
      <c r="F2" s="91"/>
      <c r="G2" s="91"/>
    </row>
    <row r="3" spans="1:10" ht="16.5" thickBot="1" x14ac:dyDescent="0.3">
      <c r="B3" s="5"/>
      <c r="C3" s="5"/>
      <c r="D3" s="5"/>
      <c r="E3" s="5"/>
      <c r="F3" s="5"/>
      <c r="G3" s="5"/>
    </row>
    <row r="4" spans="1:10" x14ac:dyDescent="0.25">
      <c r="A4" s="92" t="s">
        <v>96</v>
      </c>
      <c r="B4" s="92"/>
      <c r="C4" s="92"/>
      <c r="D4" s="92"/>
      <c r="E4" s="92"/>
      <c r="F4" s="92"/>
      <c r="G4" s="92"/>
      <c r="H4" s="93"/>
      <c r="I4" s="84" t="s">
        <v>97</v>
      </c>
      <c r="J4" s="87" t="s">
        <v>1</v>
      </c>
    </row>
    <row r="5" spans="1:10" ht="31.5" customHeight="1" x14ac:dyDescent="0.25">
      <c r="A5" s="6" t="s">
        <v>2</v>
      </c>
      <c r="B5" s="94" t="s">
        <v>3</v>
      </c>
      <c r="C5" s="95" t="s">
        <v>4</v>
      </c>
      <c r="D5" s="95" t="s">
        <v>5</v>
      </c>
      <c r="E5" s="96" t="s">
        <v>6</v>
      </c>
      <c r="F5" s="95" t="s">
        <v>7</v>
      </c>
      <c r="G5" s="7"/>
      <c r="H5" s="97" t="s">
        <v>8</v>
      </c>
      <c r="I5" s="85"/>
      <c r="J5" s="88"/>
    </row>
    <row r="6" spans="1:10" x14ac:dyDescent="0.25">
      <c r="A6" s="6" t="s">
        <v>9</v>
      </c>
      <c r="B6" s="94"/>
      <c r="C6" s="95"/>
      <c r="D6" s="95"/>
      <c r="E6" s="96"/>
      <c r="F6" s="95"/>
      <c r="G6" s="7"/>
      <c r="H6" s="97"/>
      <c r="I6" s="86"/>
      <c r="J6" s="89"/>
    </row>
    <row r="7" spans="1:10" ht="47.25" x14ac:dyDescent="0.25">
      <c r="A7" s="8" t="s">
        <v>10</v>
      </c>
      <c r="B7" s="9" t="s">
        <v>11</v>
      </c>
      <c r="C7" s="10">
        <v>6994000</v>
      </c>
      <c r="D7" s="10" t="s">
        <v>12</v>
      </c>
      <c r="E7" s="11">
        <v>0</v>
      </c>
      <c r="F7" s="10">
        <v>21515901</v>
      </c>
      <c r="G7" s="12">
        <v>0</v>
      </c>
      <c r="H7" s="74"/>
      <c r="I7" s="10">
        <v>20674198</v>
      </c>
      <c r="J7" s="16">
        <f t="shared" ref="J7" si="0">F7-I7</f>
        <v>841703</v>
      </c>
    </row>
    <row r="8" spans="1:10" x14ac:dyDescent="0.25">
      <c r="A8" s="8" t="s">
        <v>13</v>
      </c>
      <c r="B8" s="13" t="s">
        <v>14</v>
      </c>
      <c r="C8" s="10">
        <v>26000</v>
      </c>
      <c r="D8" s="14" t="s">
        <v>15</v>
      </c>
      <c r="E8" s="15"/>
      <c r="F8" s="10">
        <v>7181200</v>
      </c>
      <c r="G8" s="12" t="e">
        <f>F8+#REF!</f>
        <v>#REF!</v>
      </c>
      <c r="H8" s="75">
        <f t="shared" ref="H8:H15" si="1">F8</f>
        <v>7181200</v>
      </c>
      <c r="I8" s="10">
        <v>7181200</v>
      </c>
      <c r="J8" s="16">
        <f>H8-I8</f>
        <v>0</v>
      </c>
    </row>
    <row r="9" spans="1:10" x14ac:dyDescent="0.25">
      <c r="A9" s="8" t="s">
        <v>16</v>
      </c>
      <c r="B9" s="17" t="s">
        <v>17</v>
      </c>
      <c r="C9" s="10"/>
      <c r="D9" s="14"/>
      <c r="E9" s="11"/>
      <c r="F9" s="10">
        <v>8542500</v>
      </c>
      <c r="G9" s="12" t="e">
        <f>F9+#REF!</f>
        <v>#REF!</v>
      </c>
      <c r="H9" s="75">
        <f t="shared" si="1"/>
        <v>8542500</v>
      </c>
      <c r="I9" s="10">
        <v>8542500</v>
      </c>
      <c r="J9" s="16">
        <f t="shared" ref="J9:J36" si="2">H9-I9</f>
        <v>0</v>
      </c>
    </row>
    <row r="10" spans="1:10" x14ac:dyDescent="0.25">
      <c r="A10" s="8" t="s">
        <v>18</v>
      </c>
      <c r="B10" s="17" t="s">
        <v>19</v>
      </c>
      <c r="C10" s="10"/>
      <c r="D10" s="14"/>
      <c r="E10" s="11"/>
      <c r="F10" s="10">
        <v>800000</v>
      </c>
      <c r="G10" s="12"/>
      <c r="H10" s="75">
        <f t="shared" si="1"/>
        <v>800000</v>
      </c>
      <c r="I10" s="10">
        <v>810000</v>
      </c>
      <c r="J10" s="16">
        <f>H10-I10</f>
        <v>-10000</v>
      </c>
    </row>
    <row r="11" spans="1:10" x14ac:dyDescent="0.25">
      <c r="A11" s="8" t="s">
        <v>20</v>
      </c>
      <c r="B11" s="17" t="s">
        <v>21</v>
      </c>
      <c r="C11" s="10"/>
      <c r="D11" s="14"/>
      <c r="E11" s="11"/>
      <c r="F11" s="10">
        <v>100000</v>
      </c>
      <c r="G11" s="12" t="e">
        <f>F11+#REF!</f>
        <v>#REF!</v>
      </c>
      <c r="H11" s="75">
        <f t="shared" si="1"/>
        <v>100000</v>
      </c>
      <c r="I11" s="10">
        <v>1280015</v>
      </c>
      <c r="J11" s="16">
        <f t="shared" si="2"/>
        <v>-1180015</v>
      </c>
    </row>
    <row r="12" spans="1:10" x14ac:dyDescent="0.25">
      <c r="A12" s="8" t="s">
        <v>22</v>
      </c>
      <c r="B12" s="17" t="s">
        <v>23</v>
      </c>
      <c r="C12" s="10"/>
      <c r="D12" s="14"/>
      <c r="E12" s="18"/>
      <c r="F12" s="10">
        <v>4164510</v>
      </c>
      <c r="G12" s="12" t="e">
        <f>F12+#REF!</f>
        <v>#REF!</v>
      </c>
      <c r="H12" s="75">
        <f t="shared" si="1"/>
        <v>4164510</v>
      </c>
      <c r="I12" s="10">
        <v>4164510</v>
      </c>
      <c r="J12" s="16">
        <f t="shared" si="2"/>
        <v>0</v>
      </c>
    </row>
    <row r="13" spans="1:10" x14ac:dyDescent="0.25">
      <c r="A13" s="8" t="s">
        <v>24</v>
      </c>
      <c r="B13" s="19" t="s">
        <v>25</v>
      </c>
      <c r="C13" s="10"/>
      <c r="D13" s="14"/>
      <c r="E13" s="10"/>
      <c r="F13" s="10">
        <v>4800000</v>
      </c>
      <c r="G13" s="12" t="e">
        <f>F13+#REF!</f>
        <v>#REF!</v>
      </c>
      <c r="H13" s="75">
        <f t="shared" si="1"/>
        <v>4800000</v>
      </c>
      <c r="I13" s="10">
        <v>4800000</v>
      </c>
      <c r="J13" s="16">
        <f t="shared" si="2"/>
        <v>0</v>
      </c>
    </row>
    <row r="14" spans="1:10" x14ac:dyDescent="0.25">
      <c r="A14" s="8" t="s">
        <v>26</v>
      </c>
      <c r="B14" s="19" t="s">
        <v>98</v>
      </c>
      <c r="C14" s="10">
        <v>2550</v>
      </c>
      <c r="D14" s="14" t="s">
        <v>12</v>
      </c>
      <c r="E14" s="10"/>
      <c r="F14" s="10">
        <v>670650</v>
      </c>
      <c r="G14" s="12" t="e">
        <f>F14+#REF!</f>
        <v>#REF!</v>
      </c>
      <c r="H14" s="75">
        <f t="shared" si="1"/>
        <v>670650</v>
      </c>
      <c r="I14" s="10">
        <v>678300</v>
      </c>
      <c r="J14" s="16">
        <f t="shared" si="2"/>
        <v>-7650</v>
      </c>
    </row>
    <row r="15" spans="1:10" x14ac:dyDescent="0.25">
      <c r="A15" s="8" t="s">
        <v>27</v>
      </c>
      <c r="B15" s="19" t="s">
        <v>28</v>
      </c>
      <c r="C15" s="10"/>
      <c r="D15" s="14"/>
      <c r="E15" s="10"/>
      <c r="F15" s="10">
        <v>7391848</v>
      </c>
      <c r="G15" s="12" t="e">
        <f>F15+#REF!</f>
        <v>#REF!</v>
      </c>
      <c r="H15" s="75">
        <f t="shared" si="1"/>
        <v>7391848</v>
      </c>
      <c r="I15" s="10">
        <v>3915653</v>
      </c>
      <c r="J15" s="16">
        <f t="shared" si="2"/>
        <v>3476195</v>
      </c>
    </row>
    <row r="16" spans="1:10" x14ac:dyDescent="0.25">
      <c r="A16" s="8"/>
      <c r="B16" s="20" t="s">
        <v>29</v>
      </c>
      <c r="C16" s="21"/>
      <c r="D16" s="22"/>
      <c r="E16" s="21"/>
      <c r="F16" s="23"/>
      <c r="G16" s="23" t="e">
        <f>SUM(G7:G15)</f>
        <v>#REF!</v>
      </c>
      <c r="H16" s="76">
        <f>SUM(H7:H15)</f>
        <v>33650708</v>
      </c>
      <c r="I16" s="23">
        <f>SUM(I8:I15)</f>
        <v>31372178</v>
      </c>
      <c r="J16" s="82">
        <f t="shared" si="2"/>
        <v>2278530</v>
      </c>
    </row>
    <row r="17" spans="1:10" s="3" customFormat="1" x14ac:dyDescent="0.25">
      <c r="A17" s="25" t="s">
        <v>30</v>
      </c>
      <c r="B17" s="17" t="s">
        <v>31</v>
      </c>
      <c r="C17" s="12">
        <v>172374</v>
      </c>
      <c r="D17" s="26" t="s">
        <v>12</v>
      </c>
      <c r="E17" s="12">
        <v>22.7</v>
      </c>
      <c r="F17" s="12">
        <v>3912890</v>
      </c>
      <c r="G17" s="27"/>
      <c r="H17" s="75">
        <f>F17</f>
        <v>3912890</v>
      </c>
      <c r="I17" s="12">
        <v>3275106</v>
      </c>
      <c r="J17" s="16">
        <f t="shared" si="2"/>
        <v>637784</v>
      </c>
    </row>
    <row r="18" spans="1:10" s="3" customFormat="1" x14ac:dyDescent="0.25">
      <c r="A18" s="25" t="s">
        <v>32</v>
      </c>
      <c r="B18" s="28" t="s">
        <v>33</v>
      </c>
      <c r="C18" s="12"/>
      <c r="D18" s="26"/>
      <c r="E18" s="29"/>
      <c r="F18" s="12">
        <v>790000</v>
      </c>
      <c r="G18" s="12" t="e">
        <f>F18+#REF!</f>
        <v>#REF!</v>
      </c>
      <c r="H18" s="77">
        <f>F18</f>
        <v>790000</v>
      </c>
      <c r="I18" s="12">
        <v>580000</v>
      </c>
      <c r="J18" s="16">
        <f t="shared" si="2"/>
        <v>210000</v>
      </c>
    </row>
    <row r="19" spans="1:10" x14ac:dyDescent="0.25">
      <c r="A19" s="8" t="s">
        <v>34</v>
      </c>
      <c r="B19" s="17" t="s">
        <v>35</v>
      </c>
      <c r="C19" s="10">
        <v>10147000</v>
      </c>
      <c r="D19" s="14" t="s">
        <v>36</v>
      </c>
      <c r="E19" s="11">
        <v>2.4</v>
      </c>
      <c r="F19" s="10">
        <v>24352800</v>
      </c>
      <c r="G19" s="12" t="e">
        <f>F19+#REF!</f>
        <v>#REF!</v>
      </c>
      <c r="H19" s="75">
        <f>F19</f>
        <v>24352800</v>
      </c>
      <c r="I19" s="10">
        <v>17581200</v>
      </c>
      <c r="J19" s="16">
        <f t="shared" si="2"/>
        <v>6771600</v>
      </c>
    </row>
    <row r="20" spans="1:10" x14ac:dyDescent="0.25">
      <c r="A20" s="8" t="s">
        <v>37</v>
      </c>
      <c r="B20" s="17" t="s">
        <v>38</v>
      </c>
      <c r="C20" s="10">
        <v>869000</v>
      </c>
      <c r="D20" s="14" t="s">
        <v>12</v>
      </c>
      <c r="E20" s="11">
        <v>1</v>
      </c>
      <c r="F20" s="10">
        <v>869000</v>
      </c>
      <c r="G20" s="12"/>
      <c r="H20" s="75">
        <f>F20</f>
        <v>869000</v>
      </c>
      <c r="I20" s="10">
        <v>717000</v>
      </c>
      <c r="J20" s="16">
        <f t="shared" si="2"/>
        <v>152000</v>
      </c>
    </row>
    <row r="21" spans="1:10" x14ac:dyDescent="0.25">
      <c r="A21" s="8" t="s">
        <v>39</v>
      </c>
      <c r="B21" s="17" t="s">
        <v>40</v>
      </c>
      <c r="C21" s="10">
        <v>5268000</v>
      </c>
      <c r="D21" s="14" t="s">
        <v>12</v>
      </c>
      <c r="E21" s="11">
        <v>1</v>
      </c>
      <c r="F21" s="10">
        <v>5268000</v>
      </c>
      <c r="G21" s="12" t="e">
        <f>F21+#REF!</f>
        <v>#REF!</v>
      </c>
      <c r="H21" s="75">
        <f>F21</f>
        <v>5268000</v>
      </c>
      <c r="I21" s="10">
        <v>5268000</v>
      </c>
      <c r="J21" s="16">
        <f t="shared" si="2"/>
        <v>0</v>
      </c>
    </row>
    <row r="22" spans="1:10" x14ac:dyDescent="0.25">
      <c r="A22" s="8"/>
      <c r="B22" s="30" t="s">
        <v>41</v>
      </c>
      <c r="C22" s="21"/>
      <c r="D22" s="22"/>
      <c r="E22" s="21"/>
      <c r="F22" s="23"/>
      <c r="G22" s="23" t="e">
        <f>SUM(G17:G21)</f>
        <v>#REF!</v>
      </c>
      <c r="H22" s="76">
        <f>SUM(H17:H21)</f>
        <v>35192690</v>
      </c>
      <c r="I22" s="23">
        <f>SUM(I17:I21)</f>
        <v>27421306</v>
      </c>
      <c r="J22" s="82">
        <f>H22-I22</f>
        <v>7771384</v>
      </c>
    </row>
    <row r="23" spans="1:10" ht="31.5" x14ac:dyDescent="0.25">
      <c r="A23" s="8" t="s">
        <v>42</v>
      </c>
      <c r="B23" s="9" t="s">
        <v>43</v>
      </c>
      <c r="C23" s="10"/>
      <c r="D23" s="14"/>
      <c r="E23" s="10"/>
      <c r="F23" s="10"/>
      <c r="G23" s="12">
        <f>F23</f>
        <v>0</v>
      </c>
      <c r="H23" s="75">
        <f>F23</f>
        <v>0</v>
      </c>
      <c r="I23" s="10">
        <v>0</v>
      </c>
      <c r="J23" s="16">
        <f t="shared" si="2"/>
        <v>0</v>
      </c>
    </row>
    <row r="24" spans="1:10" x14ac:dyDescent="0.25">
      <c r="A24" s="8" t="s">
        <v>44</v>
      </c>
      <c r="B24" s="9" t="s">
        <v>45</v>
      </c>
      <c r="C24" s="10">
        <v>88520</v>
      </c>
      <c r="D24" s="14" t="s">
        <v>46</v>
      </c>
      <c r="E24" s="10">
        <v>55</v>
      </c>
      <c r="F24" s="10">
        <v>4868600</v>
      </c>
      <c r="G24" s="12" t="e">
        <f>F24+#REF!</f>
        <v>#REF!</v>
      </c>
      <c r="H24" s="75">
        <f>F24</f>
        <v>4868600</v>
      </c>
      <c r="I24" s="10">
        <v>5431040</v>
      </c>
      <c r="J24" s="16">
        <f t="shared" si="2"/>
        <v>-562440</v>
      </c>
    </row>
    <row r="25" spans="1:10" x14ac:dyDescent="0.25">
      <c r="A25" s="8" t="s">
        <v>47</v>
      </c>
      <c r="B25" s="9" t="s">
        <v>48</v>
      </c>
      <c r="C25" s="10">
        <v>648100</v>
      </c>
      <c r="D25" s="14" t="s">
        <v>46</v>
      </c>
      <c r="E25" s="10">
        <v>23</v>
      </c>
      <c r="F25" s="10">
        <v>14906300</v>
      </c>
      <c r="G25" s="12" t="e">
        <f>F25+#REF!</f>
        <v>#REF!</v>
      </c>
      <c r="H25" s="75">
        <f>F25</f>
        <v>14906300</v>
      </c>
      <c r="I25" s="10">
        <v>13857500</v>
      </c>
      <c r="J25" s="16">
        <f t="shared" si="2"/>
        <v>1048800</v>
      </c>
    </row>
    <row r="26" spans="1:10" x14ac:dyDescent="0.25">
      <c r="A26" s="8" t="s">
        <v>49</v>
      </c>
      <c r="B26" s="9" t="s">
        <v>50</v>
      </c>
      <c r="C26" s="10">
        <v>6343500</v>
      </c>
      <c r="D26" s="14"/>
      <c r="E26" s="10" t="s">
        <v>51</v>
      </c>
      <c r="F26" s="10">
        <v>6343500</v>
      </c>
      <c r="G26" s="12" t="e">
        <f>F26+#REF!</f>
        <v>#REF!</v>
      </c>
      <c r="H26" s="75">
        <f>F26</f>
        <v>6343500</v>
      </c>
      <c r="I26" s="10">
        <v>6047200</v>
      </c>
      <c r="J26" s="16">
        <f t="shared" si="2"/>
        <v>296300</v>
      </c>
    </row>
    <row r="27" spans="1:10" x14ac:dyDescent="0.25">
      <c r="A27" s="8"/>
      <c r="B27" s="30" t="s">
        <v>52</v>
      </c>
      <c r="C27" s="21"/>
      <c r="D27" s="22"/>
      <c r="E27" s="21"/>
      <c r="F27" s="23"/>
      <c r="G27" s="23" t="e">
        <f>SUM(G23:G26)</f>
        <v>#REF!</v>
      </c>
      <c r="H27" s="76">
        <f>SUM(H23:H26)</f>
        <v>26118400</v>
      </c>
      <c r="I27" s="23">
        <f>SUM(I23:I26)</f>
        <v>25335740</v>
      </c>
      <c r="J27" s="82">
        <f t="shared" si="2"/>
        <v>782660</v>
      </c>
    </row>
    <row r="28" spans="1:10" x14ac:dyDescent="0.25">
      <c r="A28" s="8" t="s">
        <v>53</v>
      </c>
      <c r="B28" s="17" t="s">
        <v>54</v>
      </c>
      <c r="C28" s="10">
        <v>3924000</v>
      </c>
      <c r="D28" s="14" t="s">
        <v>46</v>
      </c>
      <c r="E28" s="31">
        <v>3.87</v>
      </c>
      <c r="F28" s="10">
        <v>15185880</v>
      </c>
      <c r="G28" s="12" t="e">
        <f>F28+#REF!</f>
        <v>#REF!</v>
      </c>
      <c r="H28" s="75">
        <f>F28</f>
        <v>15185880</v>
      </c>
      <c r="I28" s="10">
        <v>17050200</v>
      </c>
      <c r="J28" s="16">
        <f t="shared" si="2"/>
        <v>-1864320</v>
      </c>
    </row>
    <row r="29" spans="1:10" s="3" customFormat="1" x14ac:dyDescent="0.25">
      <c r="A29" s="25" t="s">
        <v>55</v>
      </c>
      <c r="B29" s="28" t="s">
        <v>56</v>
      </c>
      <c r="C29" s="12"/>
      <c r="D29" s="26"/>
      <c r="E29" s="12"/>
      <c r="F29" s="12">
        <v>18482176</v>
      </c>
      <c r="G29" s="12">
        <f>F29</f>
        <v>18482176</v>
      </c>
      <c r="H29" s="77">
        <f>F29</f>
        <v>18482176</v>
      </c>
      <c r="I29" s="12">
        <v>16765114</v>
      </c>
      <c r="J29" s="16">
        <f t="shared" si="2"/>
        <v>1717062</v>
      </c>
    </row>
    <row r="30" spans="1:10" x14ac:dyDescent="0.25">
      <c r="A30" s="8" t="s">
        <v>57</v>
      </c>
      <c r="B30" s="13" t="s">
        <v>58</v>
      </c>
      <c r="C30" s="10">
        <v>342</v>
      </c>
      <c r="D30" s="14" t="s">
        <v>59</v>
      </c>
      <c r="E30" s="10">
        <v>1359</v>
      </c>
      <c r="F30" s="10">
        <v>464778</v>
      </c>
      <c r="G30" s="12">
        <f>F30</f>
        <v>464778</v>
      </c>
      <c r="H30" s="75">
        <f>F30</f>
        <v>464778</v>
      </c>
      <c r="I30" s="10">
        <v>481194</v>
      </c>
      <c r="J30" s="16">
        <f t="shared" si="2"/>
        <v>-16416</v>
      </c>
    </row>
    <row r="31" spans="1:10" x14ac:dyDescent="0.25">
      <c r="A31" s="8"/>
      <c r="B31" s="30" t="s">
        <v>60</v>
      </c>
      <c r="C31" s="21"/>
      <c r="D31" s="22"/>
      <c r="E31" s="21"/>
      <c r="F31" s="23"/>
      <c r="G31" s="23" t="e">
        <f>SUM(G28:G30)</f>
        <v>#REF!</v>
      </c>
      <c r="H31" s="76">
        <f>SUM(H28:H30)</f>
        <v>34132834</v>
      </c>
      <c r="I31" s="23">
        <f>SUM(I28:I30)</f>
        <v>34296508</v>
      </c>
      <c r="J31" s="82">
        <f t="shared" si="2"/>
        <v>-163674</v>
      </c>
    </row>
    <row r="32" spans="1:10" ht="31.5" x14ac:dyDescent="0.25">
      <c r="A32" s="8" t="s">
        <v>61</v>
      </c>
      <c r="B32" s="32" t="s">
        <v>62</v>
      </c>
      <c r="C32" s="12">
        <v>2213</v>
      </c>
      <c r="D32" s="26" t="s">
        <v>46</v>
      </c>
      <c r="E32" s="12"/>
      <c r="F32" s="27">
        <v>2952142</v>
      </c>
      <c r="G32" s="27">
        <f>F32</f>
        <v>2952142</v>
      </c>
      <c r="H32" s="75">
        <v>4177930</v>
      </c>
      <c r="I32" s="27">
        <v>3782940</v>
      </c>
      <c r="J32" s="16">
        <f>H32-I32</f>
        <v>394990</v>
      </c>
    </row>
    <row r="33" spans="1:10" x14ac:dyDescent="0.25">
      <c r="A33" s="8"/>
      <c r="B33" s="30" t="s">
        <v>63</v>
      </c>
      <c r="C33" s="30"/>
      <c r="D33" s="30"/>
      <c r="E33" s="30"/>
      <c r="F33" s="23"/>
      <c r="G33" s="23">
        <f>SUM(G32:G32)</f>
        <v>2952142</v>
      </c>
      <c r="H33" s="76">
        <f>SUM(H32:H32)</f>
        <v>4177930</v>
      </c>
      <c r="I33" s="23">
        <f>SUM(I32:I32)</f>
        <v>3782940</v>
      </c>
      <c r="J33" s="82">
        <f t="shared" si="2"/>
        <v>394990</v>
      </c>
    </row>
    <row r="34" spans="1:10" ht="22.5" customHeight="1" x14ac:dyDescent="0.25">
      <c r="A34" s="8"/>
      <c r="B34" s="30" t="s">
        <v>64</v>
      </c>
      <c r="C34" s="30"/>
      <c r="D34" s="30"/>
      <c r="E34" s="30"/>
      <c r="F34" s="23"/>
      <c r="G34" s="23" t="e">
        <f>G33+G31+G27+G22+G16</f>
        <v>#REF!</v>
      </c>
      <c r="H34" s="76">
        <f>H33+H31+H27+H22+H16</f>
        <v>133272562</v>
      </c>
      <c r="I34" s="23">
        <f>I33+I31+I27+I22+I16</f>
        <v>122208672</v>
      </c>
      <c r="J34" s="82">
        <f>H34-I34</f>
        <v>11063890</v>
      </c>
    </row>
    <row r="35" spans="1:10" ht="46.5" customHeight="1" x14ac:dyDescent="0.25">
      <c r="A35" s="8"/>
      <c r="B35" s="30" t="s">
        <v>99</v>
      </c>
      <c r="C35" s="90" t="s">
        <v>65</v>
      </c>
      <c r="D35" s="90"/>
      <c r="E35" s="90"/>
      <c r="F35" s="90"/>
      <c r="G35" s="33">
        <v>1236035</v>
      </c>
      <c r="H35" s="76">
        <v>-9136245</v>
      </c>
      <c r="I35" s="79">
        <v>-8665950</v>
      </c>
      <c r="J35" s="80">
        <f>H35-I35</f>
        <v>-470295</v>
      </c>
    </row>
    <row r="36" spans="1:10" ht="16.5" thickBot="1" x14ac:dyDescent="0.3">
      <c r="A36" s="34"/>
      <c r="B36" s="35" t="s">
        <v>100</v>
      </c>
      <c r="C36" s="35"/>
      <c r="D36" s="35"/>
      <c r="E36" s="35"/>
      <c r="F36" s="35"/>
      <c r="G36" s="36" t="e">
        <f>G34-G35</f>
        <v>#REF!</v>
      </c>
      <c r="H36" s="78">
        <f>H34+H35</f>
        <v>124136317</v>
      </c>
      <c r="I36" s="81">
        <f>I34+I35</f>
        <v>113542722</v>
      </c>
      <c r="J36" s="83">
        <f t="shared" si="2"/>
        <v>10593595</v>
      </c>
    </row>
    <row r="37" spans="1:10" x14ac:dyDescent="0.25">
      <c r="J37" s="24">
        <f>J16+J22+J27+J31+J33+J35</f>
        <v>10593595</v>
      </c>
    </row>
  </sheetData>
  <mergeCells count="12">
    <mergeCell ref="I4:I6"/>
    <mergeCell ref="J4:J6"/>
    <mergeCell ref="C35:F35"/>
    <mergeCell ref="B1:G1"/>
    <mergeCell ref="B2:G2"/>
    <mergeCell ref="A4:H4"/>
    <mergeCell ref="B5:B6"/>
    <mergeCell ref="C5:C6"/>
    <mergeCell ref="D5:D6"/>
    <mergeCell ref="E5:E6"/>
    <mergeCell ref="F5:F6"/>
    <mergeCell ref="H5:H6"/>
  </mergeCells>
  <pageMargins left="0.70833333333333304" right="0" top="0.59027777777777801" bottom="0" header="0" footer="0.51180555555555496"/>
  <pageSetup paperSize="9" scale="64" orientation="landscape" horizontalDpi="300" verticalDpi="300" r:id="rId1"/>
  <headerFooter>
    <oddHeader>&amp;RElőterjesztés 1.számú melléklete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view="pageBreakPreview" zoomScaleNormal="100" workbookViewId="0">
      <selection activeCell="D8" sqref="D8"/>
    </sheetView>
  </sheetViews>
  <sheetFormatPr defaultColWidth="11.5703125" defaultRowHeight="15" x14ac:dyDescent="0.25"/>
  <cols>
    <col min="1" max="1" width="6.140625" customWidth="1"/>
    <col min="2" max="2" width="70.42578125" customWidth="1"/>
    <col min="3" max="3" width="13" customWidth="1"/>
    <col min="4" max="4" width="13.5703125" customWidth="1"/>
    <col min="5" max="5" width="12.7109375" customWidth="1"/>
    <col min="6" max="6" width="13.28515625" customWidth="1"/>
    <col min="255" max="255" width="6.140625" customWidth="1"/>
    <col min="256" max="256" width="70.42578125" customWidth="1"/>
    <col min="257" max="257" width="13" customWidth="1"/>
    <col min="511" max="511" width="6.140625" customWidth="1"/>
    <col min="512" max="512" width="70.42578125" customWidth="1"/>
    <col min="513" max="513" width="13" customWidth="1"/>
    <col min="767" max="767" width="6.140625" customWidth="1"/>
    <col min="768" max="768" width="70.42578125" customWidth="1"/>
    <col min="769" max="769" width="13" customWidth="1"/>
    <col min="1023" max="1023" width="6.140625" customWidth="1"/>
    <col min="1024" max="1024" width="70.42578125" customWidth="1"/>
  </cols>
  <sheetData>
    <row r="1" spans="1:7" x14ac:dyDescent="0.25">
      <c r="C1" s="37"/>
      <c r="D1" s="98" t="s">
        <v>66</v>
      </c>
      <c r="E1" s="98"/>
      <c r="F1" s="98"/>
    </row>
    <row r="2" spans="1:7" ht="16.5" x14ac:dyDescent="0.25">
      <c r="A2" s="99" t="s">
        <v>67</v>
      </c>
      <c r="B2" s="99"/>
      <c r="C2" s="99"/>
      <c r="D2" s="99"/>
      <c r="E2" s="99"/>
      <c r="F2" s="99"/>
    </row>
    <row r="3" spans="1:7" ht="16.5" x14ac:dyDescent="0.25">
      <c r="A3" s="100" t="s">
        <v>68</v>
      </c>
      <c r="B3" s="100"/>
      <c r="C3" s="100"/>
      <c r="D3" s="100"/>
      <c r="E3" s="100"/>
      <c r="F3" s="100"/>
      <c r="G3" s="38"/>
    </row>
    <row r="4" spans="1:7" ht="16.5" x14ac:dyDescent="0.25">
      <c r="A4" s="99" t="s">
        <v>69</v>
      </c>
      <c r="B4" s="99"/>
      <c r="C4" s="99"/>
      <c r="D4" s="99"/>
      <c r="E4" s="99"/>
      <c r="F4" s="99"/>
    </row>
    <row r="5" spans="1:7" x14ac:dyDescent="0.25">
      <c r="F5" t="s">
        <v>70</v>
      </c>
    </row>
    <row r="6" spans="1:7" ht="16.5" x14ac:dyDescent="0.25">
      <c r="A6" s="39"/>
      <c r="B6" s="40" t="s">
        <v>71</v>
      </c>
      <c r="C6" s="41" t="s">
        <v>72</v>
      </c>
      <c r="D6" s="41" t="s">
        <v>73</v>
      </c>
      <c r="E6" s="41" t="s">
        <v>74</v>
      </c>
      <c r="F6" s="41" t="s">
        <v>101</v>
      </c>
      <c r="G6" s="42"/>
    </row>
    <row r="7" spans="1:7" ht="16.5" x14ac:dyDescent="0.25">
      <c r="A7" s="43">
        <v>1</v>
      </c>
      <c r="B7" s="44" t="s">
        <v>75</v>
      </c>
      <c r="C7" s="45">
        <v>81300000</v>
      </c>
      <c r="D7" s="45">
        <v>81300000</v>
      </c>
      <c r="E7" s="45">
        <v>81300000</v>
      </c>
      <c r="F7" s="45">
        <v>81300000</v>
      </c>
      <c r="G7" s="46"/>
    </row>
    <row r="8" spans="1:7" ht="33" x14ac:dyDescent="0.25">
      <c r="A8" s="43">
        <v>2</v>
      </c>
      <c r="B8" s="47" t="s">
        <v>76</v>
      </c>
      <c r="C8" s="48">
        <v>2400000</v>
      </c>
      <c r="D8" s="48">
        <v>2400000</v>
      </c>
      <c r="E8" s="48">
        <v>2400000</v>
      </c>
      <c r="F8" s="48">
        <v>2400000</v>
      </c>
      <c r="G8" s="46"/>
    </row>
    <row r="9" spans="1:7" ht="16.5" x14ac:dyDescent="0.25">
      <c r="A9" s="43">
        <v>3</v>
      </c>
      <c r="B9" s="47" t="s">
        <v>77</v>
      </c>
      <c r="C9" s="45"/>
      <c r="D9" s="48"/>
      <c r="E9" s="48"/>
      <c r="F9" s="48"/>
      <c r="G9" s="46"/>
    </row>
    <row r="10" spans="1:7" ht="33" x14ac:dyDescent="0.25">
      <c r="A10" s="43">
        <v>4</v>
      </c>
      <c r="B10" s="47" t="s">
        <v>78</v>
      </c>
      <c r="C10" s="45"/>
      <c r="D10" s="48"/>
      <c r="E10" s="48"/>
      <c r="F10" s="48"/>
      <c r="G10" s="46"/>
    </row>
    <row r="11" spans="1:7" ht="16.5" x14ac:dyDescent="0.25">
      <c r="A11" s="43">
        <v>5</v>
      </c>
      <c r="B11" s="47" t="s">
        <v>79</v>
      </c>
      <c r="C11" s="45">
        <v>550000</v>
      </c>
      <c r="D11" s="45">
        <v>550000</v>
      </c>
      <c r="E11" s="45">
        <v>550000</v>
      </c>
      <c r="F11" s="45">
        <v>550000</v>
      </c>
      <c r="G11" s="46"/>
    </row>
    <row r="12" spans="1:7" ht="16.5" x14ac:dyDescent="0.25">
      <c r="A12" s="43">
        <v>6</v>
      </c>
      <c r="B12" s="47" t="s">
        <v>80</v>
      </c>
      <c r="C12" s="45"/>
      <c r="D12" s="48"/>
      <c r="E12" s="48"/>
      <c r="F12" s="48"/>
      <c r="G12" s="46"/>
    </row>
    <row r="13" spans="1:7" ht="16.5" x14ac:dyDescent="0.25">
      <c r="A13" s="49"/>
      <c r="B13" s="50" t="s">
        <v>81</v>
      </c>
      <c r="C13" s="51">
        <f>SUM(C7:C12)</f>
        <v>84250000</v>
      </c>
      <c r="D13" s="52">
        <f>SUM(D7:D12)</f>
        <v>84250000</v>
      </c>
      <c r="E13" s="52">
        <f>SUM(E7:E12)</f>
        <v>84250000</v>
      </c>
      <c r="F13" s="52">
        <f>SUM(F7:F12)</f>
        <v>84250000</v>
      </c>
      <c r="G13" s="53"/>
    </row>
    <row r="14" spans="1:7" ht="16.5" x14ac:dyDescent="0.25">
      <c r="A14" s="54"/>
      <c r="B14" s="55"/>
      <c r="C14" s="56"/>
      <c r="D14" s="56"/>
      <c r="E14" s="56"/>
      <c r="F14" s="56"/>
      <c r="G14" s="53"/>
    </row>
    <row r="15" spans="1:7" ht="16.5" x14ac:dyDescent="0.25">
      <c r="A15" s="39"/>
      <c r="B15" s="40" t="s">
        <v>82</v>
      </c>
      <c r="C15" s="41" t="s">
        <v>72</v>
      </c>
      <c r="D15" s="41" t="s">
        <v>73</v>
      </c>
      <c r="E15" s="41" t="s">
        <v>74</v>
      </c>
      <c r="F15" s="41" t="s">
        <v>101</v>
      </c>
      <c r="G15" s="57"/>
    </row>
    <row r="16" spans="1:7" ht="16.5" x14ac:dyDescent="0.25">
      <c r="A16" s="58">
        <v>1</v>
      </c>
      <c r="B16" s="40" t="s">
        <v>83</v>
      </c>
      <c r="C16" s="59">
        <f>SUM(C17:C17)</f>
        <v>0</v>
      </c>
      <c r="D16" s="59">
        <f>SUM(D17:D17)</f>
        <v>0</v>
      </c>
      <c r="E16" s="59">
        <f>SUM(E17:E17)</f>
        <v>0</v>
      </c>
      <c r="F16" s="59">
        <f>SUM(F17:F17)</f>
        <v>0</v>
      </c>
      <c r="G16" s="60"/>
    </row>
    <row r="17" spans="1:7" ht="16.5" x14ac:dyDescent="0.25">
      <c r="A17" s="61" t="s">
        <v>84</v>
      </c>
      <c r="B17" s="62" t="s">
        <v>85</v>
      </c>
      <c r="C17" s="63">
        <v>0</v>
      </c>
      <c r="D17" s="64">
        <v>0</v>
      </c>
      <c r="E17" s="64">
        <v>0</v>
      </c>
      <c r="F17" s="64">
        <v>0</v>
      </c>
      <c r="G17" s="65"/>
    </row>
    <row r="18" spans="1:7" ht="16.5" x14ac:dyDescent="0.25">
      <c r="A18" s="66">
        <v>2</v>
      </c>
      <c r="B18" s="67" t="s">
        <v>86</v>
      </c>
      <c r="C18" s="45">
        <v>0</v>
      </c>
      <c r="D18" s="48">
        <v>0</v>
      </c>
      <c r="E18" s="48">
        <v>0</v>
      </c>
      <c r="F18" s="48">
        <v>0</v>
      </c>
      <c r="G18" s="68"/>
    </row>
    <row r="19" spans="1:7" ht="16.5" x14ac:dyDescent="0.25">
      <c r="A19" s="66">
        <v>3</v>
      </c>
      <c r="B19" s="67" t="s">
        <v>87</v>
      </c>
      <c r="C19" s="45">
        <v>0</v>
      </c>
      <c r="D19" s="48">
        <v>0</v>
      </c>
      <c r="E19" s="48">
        <v>0</v>
      </c>
      <c r="F19" s="48">
        <v>0</v>
      </c>
      <c r="G19" s="68"/>
    </row>
    <row r="20" spans="1:7" ht="16.5" x14ac:dyDescent="0.25">
      <c r="A20" s="66">
        <v>4</v>
      </c>
      <c r="B20" s="67" t="s">
        <v>88</v>
      </c>
      <c r="C20" s="69">
        <v>0</v>
      </c>
      <c r="D20" s="70">
        <v>0</v>
      </c>
      <c r="E20" s="70">
        <v>0</v>
      </c>
      <c r="F20" s="70">
        <v>0</v>
      </c>
      <c r="G20" s="56"/>
    </row>
    <row r="21" spans="1:7" ht="16.5" x14ac:dyDescent="0.25">
      <c r="A21" s="66">
        <v>5</v>
      </c>
      <c r="B21" s="67" t="s">
        <v>89</v>
      </c>
      <c r="C21" s="69">
        <v>0</v>
      </c>
      <c r="D21" s="70">
        <v>0</v>
      </c>
      <c r="E21" s="70">
        <v>0</v>
      </c>
      <c r="F21" s="70">
        <v>0</v>
      </c>
      <c r="G21" s="56"/>
    </row>
    <row r="22" spans="1:7" ht="31.5" x14ac:dyDescent="0.25">
      <c r="A22" s="66">
        <v>6</v>
      </c>
      <c r="B22" s="67" t="s">
        <v>90</v>
      </c>
      <c r="C22" s="69">
        <v>0</v>
      </c>
      <c r="D22" s="70">
        <v>0</v>
      </c>
      <c r="E22" s="70">
        <v>0</v>
      </c>
      <c r="F22" s="70">
        <v>0</v>
      </c>
      <c r="G22" s="56"/>
    </row>
    <row r="23" spans="1:7" ht="16.5" x14ac:dyDescent="0.25">
      <c r="A23" s="66">
        <v>7</v>
      </c>
      <c r="B23" s="67" t="s">
        <v>91</v>
      </c>
      <c r="C23" s="69"/>
      <c r="D23" s="70"/>
      <c r="E23" s="70"/>
      <c r="F23" s="70"/>
      <c r="G23" s="56"/>
    </row>
    <row r="24" spans="1:7" ht="16.5" x14ac:dyDescent="0.25">
      <c r="A24" s="49"/>
      <c r="B24" s="50" t="s">
        <v>92</v>
      </c>
      <c r="C24" s="51">
        <f>C16+C20+C22+C23</f>
        <v>0</v>
      </c>
      <c r="D24" s="51">
        <f>D16+D20+D22</f>
        <v>0</v>
      </c>
      <c r="E24" s="51">
        <f>E16+E20+E22</f>
        <v>0</v>
      </c>
      <c r="F24" s="51">
        <f>F16+F20+F22</f>
        <v>0</v>
      </c>
      <c r="G24" s="56"/>
    </row>
    <row r="25" spans="1:7" ht="15.75" x14ac:dyDescent="0.25">
      <c r="A25" s="71"/>
      <c r="B25" s="72" t="s">
        <v>93</v>
      </c>
      <c r="C25" s="73">
        <f>C24/C13</f>
        <v>0</v>
      </c>
      <c r="D25" s="73">
        <f>D24/D13</f>
        <v>0</v>
      </c>
      <c r="E25" s="73">
        <f>E24/E13</f>
        <v>0</v>
      </c>
      <c r="F25" s="73">
        <f>F24/F13</f>
        <v>0</v>
      </c>
    </row>
    <row r="26" spans="1:7" ht="16.5" x14ac:dyDescent="0.25">
      <c r="A26" s="49"/>
      <c r="B26" s="50" t="s">
        <v>94</v>
      </c>
      <c r="C26" s="51">
        <f>C13*0.5</f>
        <v>42125000</v>
      </c>
      <c r="D26" s="51">
        <f>D13*0.5</f>
        <v>42125000</v>
      </c>
      <c r="E26" s="51">
        <f>E13*0.5</f>
        <v>42125000</v>
      </c>
      <c r="F26" s="51">
        <f>F13*0.5</f>
        <v>42125000</v>
      </c>
      <c r="G26" s="53"/>
    </row>
  </sheetData>
  <mergeCells count="4">
    <mergeCell ref="D1:F1"/>
    <mergeCell ref="A2:F2"/>
    <mergeCell ref="A3:F3"/>
    <mergeCell ref="A4:F4"/>
  </mergeCells>
  <pageMargins left="0.7" right="0.7" top="0.75" bottom="0.75" header="0.51180555555555496" footer="0.51180555555555496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Előterjesztés 1. melléklete</vt:lpstr>
      <vt:lpstr>Előterjesztés 2. számú mellékle</vt:lpstr>
      <vt:lpstr>'Előterjesztés 1. melléklete'!Nyomtatási_terület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</dc:creator>
  <dc:description/>
  <cp:lastModifiedBy>Önkormányzat Hortobágy</cp:lastModifiedBy>
  <cp:revision>2</cp:revision>
  <cp:lastPrinted>2025-02-13T13:28:28Z</cp:lastPrinted>
  <dcterms:created xsi:type="dcterms:W3CDTF">2016-01-11T13:37:21Z</dcterms:created>
  <dcterms:modified xsi:type="dcterms:W3CDTF">2025-02-20T08:29:27Z</dcterms:modified>
  <dc:language>hu-HU</dc:language>
</cp:coreProperties>
</file>